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490" windowHeight="8340"/>
  </bookViews>
  <sheets>
    <sheet name="Hedging AR" sheetId="1" r:id="rId1"/>
    <sheet name="Cal" sheetId="3" r:id="rId2"/>
  </sheets>
  <definedNames>
    <definedName name="_xlnm.Print_Titles" localSheetId="0">'Hedging AR'!$1:$6</definedName>
  </definedNames>
  <calcPr calcId="124519"/>
</workbook>
</file>

<file path=xl/calcChain.xml><?xml version="1.0" encoding="utf-8"?>
<calcChain xmlns="http://schemas.openxmlformats.org/spreadsheetml/2006/main">
  <c r="D4" i="3"/>
  <c r="D5"/>
  <c r="D6"/>
  <c r="D7"/>
  <c r="D8"/>
  <c r="D3"/>
  <c r="C4"/>
  <c r="C5"/>
  <c r="C6"/>
  <c r="C7"/>
  <c r="C8"/>
  <c r="C3"/>
  <c r="B4"/>
  <c r="B5"/>
  <c r="B6"/>
  <c r="B7"/>
  <c r="B8"/>
  <c r="B3"/>
  <c r="H15" i="1" l="1"/>
  <c r="D15" s="1"/>
  <c r="D16"/>
  <c r="D17"/>
  <c r="C32" l="1"/>
  <c r="F12" l="1"/>
  <c r="E43" l="1"/>
  <c r="C12"/>
  <c r="E34"/>
  <c r="E33"/>
  <c r="E32"/>
  <c r="D3"/>
  <c r="E16" l="1"/>
  <c r="E17"/>
  <c r="E15"/>
  <c r="G44"/>
  <c r="G43"/>
  <c r="C46" s="1"/>
  <c r="D12"/>
  <c r="G45"/>
  <c r="G51"/>
  <c r="D33"/>
  <c r="D34" s="1"/>
  <c r="D36" s="1"/>
  <c r="E36" s="1"/>
  <c r="C47" l="1"/>
  <c r="G47" s="1"/>
  <c r="G48" s="1"/>
  <c r="G52" l="1"/>
  <c r="G53" s="1"/>
</calcChain>
</file>

<file path=xl/sharedStrings.xml><?xml version="1.0" encoding="utf-8"?>
<sst xmlns="http://schemas.openxmlformats.org/spreadsheetml/2006/main" count="65" uniqueCount="57">
  <si>
    <t>Pounds</t>
  </si>
  <si>
    <t>Dollars</t>
  </si>
  <si>
    <t>U.S. Interest Rate</t>
  </si>
  <si>
    <t>Spot Rate</t>
  </si>
  <si>
    <t>per pound</t>
  </si>
  <si>
    <t>Forward Rate (1-year)</t>
  </si>
  <si>
    <t/>
  </si>
  <si>
    <t>Loss on hedge</t>
  </si>
  <si>
    <t>1. Borrow the amount of pounds that will be need in one-year, discounted by</t>
  </si>
  <si>
    <t>3. Invest the cash in US for one-year.</t>
  </si>
  <si>
    <t>4. In one-year when we receive the 10,000,000 pounds from the buyer of</t>
  </si>
  <si>
    <t>1. Borrow pounds, discounted</t>
  </si>
  <si>
    <t>2. Convert to cash at spot rate</t>
  </si>
  <si>
    <t>3. Invest in cash for 1-year</t>
  </si>
  <si>
    <t>Scenario 2: Money Market Hedge</t>
  </si>
  <si>
    <t>Borrow the pounds at todays spot rate on the date of the sale.</t>
  </si>
  <si>
    <t>Scenario 3: Options Market Hedge</t>
  </si>
  <si>
    <t>Buy a foreign currency "put" option for the amount of pounds we will receive in one-year.</t>
  </si>
  <si>
    <t>Exercise the "put" if the exchange rate has deteriorited.</t>
  </si>
  <si>
    <t>Let the "put" lapse if exchange rates improve</t>
  </si>
  <si>
    <t>Cost of option per pound</t>
  </si>
  <si>
    <t>With option we get</t>
  </si>
  <si>
    <t>If no option we get</t>
  </si>
  <si>
    <t>Cost of Option</t>
  </si>
  <si>
    <t>Interest on cash for option</t>
  </si>
  <si>
    <t>Example: spot rate improves to:</t>
  </si>
  <si>
    <t>Proceeds</t>
  </si>
  <si>
    <t>Less cost of expiring option</t>
  </si>
  <si>
    <t>Net proceeds</t>
  </si>
  <si>
    <t xml:space="preserve">  (2) Spot rate in 1-year is higher than Forward Rate</t>
  </si>
  <si>
    <t xml:space="preserve">  (3) Spot rate in 1-year is lower than Forward Rate</t>
  </si>
  <si>
    <t>Scenario 1: Currency Forward Contract Hedge (Sell Forward)</t>
  </si>
  <si>
    <t>After-the-fact Cost of Hedge under Three Different Scenarios:</t>
  </si>
  <si>
    <t>Gain on Hedge</t>
  </si>
  <si>
    <t>the current interest rate in the UK.  Convert the pounds to cash now, and</t>
  </si>
  <si>
    <t>3. If spot rate improves above option price, do NOT exercise the put.</t>
  </si>
  <si>
    <t xml:space="preserve">  (1) Spot rate in 1-year = Spot Rate today</t>
  </si>
  <si>
    <t>If received today in pounds</t>
  </si>
  <si>
    <t>(use formula 8.1)</t>
  </si>
  <si>
    <r>
      <t>S</t>
    </r>
    <r>
      <rPr>
        <i/>
        <vertAlign val="subscript"/>
        <sz val="11"/>
        <color theme="1"/>
        <rFont val="Calibri"/>
        <family val="2"/>
        <scheme val="minor"/>
      </rPr>
      <t>T</t>
    </r>
  </si>
  <si>
    <t>Boeing 737 Revenue</t>
  </si>
  <si>
    <t>Hedging Accounts Receivable Using Forward Contract</t>
  </si>
  <si>
    <t>2. Sell the pounds for cash now. (equivalently, "buy dollars at spot")</t>
  </si>
  <si>
    <t>"Cost" of hedge (like insurance)</t>
  </si>
  <si>
    <t>4. "Cost" of hedge</t>
  </si>
  <si>
    <t>1. Purchase put option for pounds in one-year at "exercise" or "strike price":</t>
  </si>
  <si>
    <t>Net Proceeds from hedge (minimum)</t>
  </si>
  <si>
    <t>(future value of the up-front options cost)</t>
  </si>
  <si>
    <t>the 737, use those pounds to pay-off the amount we borrowed in pounds one year before (plus interest).</t>
  </si>
  <si>
    <t>Givens (in the text book):</t>
  </si>
  <si>
    <t>Recepits from the European Sale</t>
  </si>
  <si>
    <t>Spot Exchnage Rate on the Maturity Date</t>
  </si>
  <si>
    <t>Unhedged Position</t>
  </si>
  <si>
    <t>Forward Hedge</t>
  </si>
  <si>
    <t>Gains/Losses from Hedge</t>
  </si>
  <si>
    <t>European Interest Rate</t>
  </si>
  <si>
    <t>2. If spot rate declines (to, say, $1.20 per pound), exercise the option:</t>
  </si>
</sst>
</file>

<file path=xl/styles.xml><?xml version="1.0" encoding="utf-8"?>
<styleSheet xmlns="http://schemas.openxmlformats.org/spreadsheetml/2006/main">
  <numFmts count="7">
    <numFmt numFmtId="164" formatCode="&quot;$&quot;#,##0.00"/>
    <numFmt numFmtId="165" formatCode="&quot;$&quot;#,##0"/>
    <numFmt numFmtId="166" formatCode="[$£-809]#,##0"/>
    <numFmt numFmtId="167" formatCode="0.000%"/>
    <numFmt numFmtId="168" formatCode="[$£-809]#,##0.00"/>
    <numFmt numFmtId="169" formatCode="[$$-409]#,##0"/>
    <numFmt numFmtId="171" formatCode="[$$-409]#,##0.00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70C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vertAlign val="subscript"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5" xfId="0" applyBorder="1"/>
    <xf numFmtId="0" fontId="0" fillId="0" borderId="0" xfId="0" applyBorder="1"/>
    <xf numFmtId="0" fontId="0" fillId="0" borderId="6" xfId="0" applyBorder="1"/>
    <xf numFmtId="166" fontId="0" fillId="0" borderId="0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0" fillId="0" borderId="0" xfId="0" applyNumberFormat="1" applyBorder="1"/>
    <xf numFmtId="10" fontId="0" fillId="0" borderId="0" xfId="1" applyNumberFormat="1" applyFont="1" applyBorder="1"/>
    <xf numFmtId="0" fontId="0" fillId="0" borderId="7" xfId="0" applyBorder="1"/>
    <xf numFmtId="0" fontId="0" fillId="0" borderId="8" xfId="0" applyBorder="1"/>
    <xf numFmtId="165" fontId="0" fillId="0" borderId="8" xfId="0" applyNumberFormat="1" applyBorder="1"/>
    <xf numFmtId="0" fontId="0" fillId="0" borderId="9" xfId="0" applyBorder="1"/>
    <xf numFmtId="0" fontId="0" fillId="0" borderId="0" xfId="0" quotePrefix="1" applyAlignment="1">
      <alignment horizontal="center"/>
    </xf>
    <xf numFmtId="0" fontId="0" fillId="0" borderId="5" xfId="0" applyFill="1" applyBorder="1"/>
    <xf numFmtId="164" fontId="0" fillId="0" borderId="0" xfId="0" applyNumberFormat="1" applyBorder="1"/>
    <xf numFmtId="0" fontId="2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65" fontId="0" fillId="0" borderId="0" xfId="0" applyNumberFormat="1"/>
    <xf numFmtId="164" fontId="0" fillId="0" borderId="0" xfId="0" applyNumberFormat="1"/>
    <xf numFmtId="0" fontId="2" fillId="0" borderId="0" xfId="0" applyFont="1" applyBorder="1"/>
    <xf numFmtId="165" fontId="2" fillId="0" borderId="0" xfId="0" applyNumberFormat="1" applyFont="1" applyBorder="1" applyAlignment="1">
      <alignment horizontal="center"/>
    </xf>
    <xf numFmtId="164" fontId="4" fillId="0" borderId="0" xfId="0" applyNumberFormat="1" applyFont="1" applyAlignment="1">
      <alignment horizontal="center"/>
    </xf>
    <xf numFmtId="167" fontId="4" fillId="0" borderId="0" xfId="1" applyNumberFormat="1" applyFont="1"/>
    <xf numFmtId="164" fontId="4" fillId="0" borderId="6" xfId="0" applyNumberFormat="1" applyFont="1" applyBorder="1" applyAlignment="1">
      <alignment horizontal="center"/>
    </xf>
    <xf numFmtId="164" fontId="4" fillId="0" borderId="9" xfId="0" applyNumberFormat="1" applyFont="1" applyBorder="1" applyAlignment="1">
      <alignment horizontal="center"/>
    </xf>
    <xf numFmtId="10" fontId="0" fillId="0" borderId="8" xfId="1" applyNumberFormat="1" applyFont="1" applyBorder="1"/>
    <xf numFmtId="0" fontId="5" fillId="0" borderId="10" xfId="0" applyFont="1" applyBorder="1" applyAlignment="1">
      <alignment horizontal="center"/>
    </xf>
    <xf numFmtId="0" fontId="0" fillId="0" borderId="0" xfId="0" applyFill="1" applyBorder="1"/>
    <xf numFmtId="166" fontId="4" fillId="0" borderId="0" xfId="0" applyNumberFormat="1" applyFont="1" applyAlignment="1">
      <alignment horizontal="center"/>
    </xf>
    <xf numFmtId="164" fontId="3" fillId="0" borderId="6" xfId="0" applyNumberFormat="1" applyFont="1" applyBorder="1" applyAlignment="1">
      <alignment horizontal="center"/>
    </xf>
    <xf numFmtId="164" fontId="4" fillId="0" borderId="0" xfId="0" applyNumberFormat="1" applyFont="1" applyBorder="1"/>
    <xf numFmtId="0" fontId="7" fillId="0" borderId="0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168" fontId="0" fillId="0" borderId="0" xfId="0" applyNumberFormat="1"/>
    <xf numFmtId="0" fontId="0" fillId="0" borderId="11" xfId="0" applyBorder="1" applyAlignment="1">
      <alignment horizontal="center" wrapText="1"/>
    </xf>
    <xf numFmtId="0" fontId="0" fillId="0" borderId="11" xfId="0" applyBorder="1"/>
    <xf numFmtId="0" fontId="0" fillId="0" borderId="11" xfId="0" applyBorder="1" applyAlignment="1">
      <alignment horizontal="center"/>
    </xf>
    <xf numFmtId="171" fontId="0" fillId="0" borderId="11" xfId="0" applyNumberFormat="1" applyBorder="1" applyAlignment="1">
      <alignment horizontal="center"/>
    </xf>
    <xf numFmtId="169" fontId="0" fillId="0" borderId="11" xfId="0" applyNumberFormat="1" applyBorder="1" applyAlignment="1">
      <alignment horizontal="center"/>
    </xf>
    <xf numFmtId="166" fontId="0" fillId="0" borderId="11" xfId="0" applyNumberFormat="1" applyBorder="1" applyAlignment="1">
      <alignment horizontal="center"/>
    </xf>
    <xf numFmtId="165" fontId="0" fillId="0" borderId="11" xfId="0" applyNumberFormat="1" applyBorder="1" applyAlignment="1">
      <alignment horizontal="center"/>
    </xf>
    <xf numFmtId="10" fontId="0" fillId="0" borderId="11" xfId="1" applyNumberFormat="1" applyFont="1" applyBorder="1"/>
    <xf numFmtId="164" fontId="0" fillId="0" borderId="11" xfId="0" applyNumberFormat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54"/>
  <sheetViews>
    <sheetView tabSelected="1" workbookViewId="0">
      <pane xSplit="2" ySplit="6" topLeftCell="C7" activePane="bottomRight" state="frozen"/>
      <selection pane="topRight" activeCell="C1" sqref="C1"/>
      <selection pane="bottomLeft" activeCell="A10" sqref="A10"/>
      <selection pane="bottomRight" activeCell="M49" sqref="M49"/>
    </sheetView>
  </sheetViews>
  <sheetFormatPr defaultRowHeight="15"/>
  <cols>
    <col min="1" max="1" width="7.140625" customWidth="1"/>
    <col min="2" max="2" width="43" customWidth="1"/>
    <col min="3" max="4" width="17.7109375" customWidth="1"/>
    <col min="5" max="5" width="7.5703125" customWidth="1"/>
    <col min="7" max="7" width="20.85546875" customWidth="1"/>
    <col min="9" max="9" width="11.28515625" customWidth="1"/>
    <col min="10" max="10" width="13.85546875" bestFit="1" customWidth="1"/>
    <col min="11" max="11" width="2.140625" customWidth="1"/>
  </cols>
  <sheetData>
    <row r="2" spans="1:11">
      <c r="C2" s="2" t="s">
        <v>0</v>
      </c>
      <c r="D2" s="2" t="s">
        <v>1</v>
      </c>
      <c r="G2" s="40" t="s">
        <v>49</v>
      </c>
      <c r="H2" s="40"/>
      <c r="I2" s="40"/>
    </row>
    <row r="3" spans="1:11">
      <c r="A3" t="s">
        <v>37</v>
      </c>
      <c r="C3" s="33">
        <v>300000000</v>
      </c>
      <c r="D3" s="4">
        <f>+C3*H5</f>
        <v>360000000</v>
      </c>
      <c r="G3" t="s">
        <v>2</v>
      </c>
      <c r="H3" s="27">
        <v>0.01</v>
      </c>
    </row>
    <row r="4" spans="1:11">
      <c r="C4" s="16" t="s">
        <v>6</v>
      </c>
      <c r="D4" s="1"/>
      <c r="G4" t="s">
        <v>55</v>
      </c>
      <c r="H4" s="27">
        <v>6.0000000000000001E-3</v>
      </c>
    </row>
    <row r="5" spans="1:11">
      <c r="G5" t="s">
        <v>3</v>
      </c>
      <c r="H5" s="26">
        <v>1.2</v>
      </c>
      <c r="I5" t="s">
        <v>4</v>
      </c>
    </row>
    <row r="6" spans="1:11">
      <c r="G6" t="s">
        <v>5</v>
      </c>
      <c r="H6" s="26">
        <v>1.1499999999999999</v>
      </c>
      <c r="I6" t="s">
        <v>4</v>
      </c>
    </row>
    <row r="7" spans="1:11" ht="15.75" thickBot="1"/>
    <row r="8" spans="1:11">
      <c r="A8" s="37" t="s">
        <v>31</v>
      </c>
      <c r="B8" s="38"/>
      <c r="C8" s="38"/>
      <c r="D8" s="38"/>
      <c r="E8" s="38"/>
      <c r="F8" s="38"/>
      <c r="G8" s="38"/>
      <c r="H8" s="39"/>
    </row>
    <row r="9" spans="1:11">
      <c r="A9" s="5"/>
      <c r="B9" s="6"/>
      <c r="C9" s="6"/>
      <c r="D9" s="6"/>
      <c r="E9" s="6"/>
      <c r="F9" s="6"/>
      <c r="G9" s="6"/>
      <c r="H9" s="7"/>
    </row>
    <row r="10" spans="1:11">
      <c r="A10" s="5"/>
      <c r="B10" s="6"/>
      <c r="C10" s="41" t="s">
        <v>40</v>
      </c>
      <c r="D10" s="41"/>
      <c r="E10" s="6"/>
      <c r="F10" s="6"/>
      <c r="G10" s="6"/>
      <c r="H10" s="7"/>
    </row>
    <row r="11" spans="1:11">
      <c r="A11" s="5"/>
      <c r="B11" s="6"/>
      <c r="C11" s="2" t="s">
        <v>0</v>
      </c>
      <c r="D11" s="2" t="s">
        <v>1</v>
      </c>
      <c r="E11" s="6"/>
      <c r="F11" s="6"/>
      <c r="G11" s="6"/>
      <c r="H11" s="7"/>
      <c r="J11" s="42"/>
    </row>
    <row r="12" spans="1:11">
      <c r="A12" s="5" t="s">
        <v>41</v>
      </c>
      <c r="B12" s="6"/>
      <c r="C12" s="8">
        <f>+C3</f>
        <v>300000000</v>
      </c>
      <c r="D12" s="9">
        <f>+C12*H6</f>
        <v>345000000</v>
      </c>
      <c r="E12" s="6"/>
      <c r="F12" s="3">
        <f>+H6</f>
        <v>1.1499999999999999</v>
      </c>
      <c r="G12" t="s">
        <v>4</v>
      </c>
      <c r="H12" s="7"/>
    </row>
    <row r="13" spans="1:11">
      <c r="A13" s="5"/>
      <c r="B13" s="6"/>
      <c r="C13" s="6"/>
      <c r="D13" s="6"/>
      <c r="E13" s="6"/>
      <c r="F13" s="6"/>
      <c r="G13" s="6"/>
      <c r="H13" s="7"/>
    </row>
    <row r="14" spans="1:11" ht="18">
      <c r="A14" s="5" t="s">
        <v>32</v>
      </c>
      <c r="B14" s="6"/>
      <c r="C14" s="6"/>
      <c r="D14" s="6"/>
      <c r="E14" s="6"/>
      <c r="F14" s="6"/>
      <c r="G14" s="6"/>
      <c r="H14" s="31" t="s">
        <v>39</v>
      </c>
    </row>
    <row r="15" spans="1:11">
      <c r="A15" s="5" t="s">
        <v>36</v>
      </c>
      <c r="B15" s="6"/>
      <c r="C15" s="6" t="s">
        <v>38</v>
      </c>
      <c r="D15" s="10">
        <f>($H$6-H15)*$C$3</f>
        <v>-15000000.000000013</v>
      </c>
      <c r="E15" s="11">
        <f>+D15/$D$3</f>
        <v>-4.1666666666666706E-2</v>
      </c>
      <c r="F15" s="6" t="s">
        <v>43</v>
      </c>
      <c r="G15" s="6"/>
      <c r="H15" s="34">
        <f>H5</f>
        <v>1.2</v>
      </c>
      <c r="J15" s="22"/>
    </row>
    <row r="16" spans="1:11">
      <c r="A16" s="5" t="s">
        <v>29</v>
      </c>
      <c r="B16" s="6"/>
      <c r="C16" s="6" t="s">
        <v>38</v>
      </c>
      <c r="D16" s="10">
        <f>($H$6-H16)*$C$3</f>
        <v>44999999.99999997</v>
      </c>
      <c r="E16" s="11">
        <f>+D16/$D$3</f>
        <v>0.12499999999999992</v>
      </c>
      <c r="F16" s="6" t="s">
        <v>7</v>
      </c>
      <c r="G16" s="6"/>
      <c r="H16" s="28">
        <v>1</v>
      </c>
      <c r="J16" s="22"/>
      <c r="K16" s="22"/>
    </row>
    <row r="17" spans="1:11" ht="15.75" thickBot="1">
      <c r="A17" s="12" t="s">
        <v>30</v>
      </c>
      <c r="B17" s="13"/>
      <c r="C17" s="13" t="s">
        <v>38</v>
      </c>
      <c r="D17" s="14">
        <f>($H$6-H17)*$C$3</f>
        <v>-45000000.000000037</v>
      </c>
      <c r="E17" s="30">
        <f>+D17/$D$3</f>
        <v>-0.12500000000000011</v>
      </c>
      <c r="F17" s="13" t="s">
        <v>33</v>
      </c>
      <c r="G17" s="13"/>
      <c r="H17" s="29">
        <v>1.3</v>
      </c>
      <c r="J17" s="22"/>
      <c r="K17" s="22"/>
    </row>
    <row r="18" spans="1:11">
      <c r="J18" s="22"/>
    </row>
    <row r="19" spans="1:11" ht="15.75" thickBot="1">
      <c r="J19" s="22"/>
    </row>
    <row r="20" spans="1:11">
      <c r="A20" s="37" t="s">
        <v>14</v>
      </c>
      <c r="B20" s="38"/>
      <c r="C20" s="38"/>
      <c r="D20" s="38"/>
      <c r="E20" s="39"/>
    </row>
    <row r="21" spans="1:11">
      <c r="A21" s="19"/>
      <c r="B21" s="20"/>
      <c r="C21" s="20"/>
      <c r="D21" s="20"/>
      <c r="E21" s="21"/>
    </row>
    <row r="22" spans="1:11">
      <c r="A22" s="5" t="s">
        <v>15</v>
      </c>
      <c r="B22" s="6"/>
      <c r="C22" s="6"/>
      <c r="D22" s="6"/>
      <c r="E22" s="7"/>
    </row>
    <row r="23" spans="1:11">
      <c r="A23" s="5"/>
      <c r="B23" s="6"/>
      <c r="C23" s="6"/>
      <c r="D23" s="6"/>
      <c r="E23" s="7"/>
    </row>
    <row r="24" spans="1:11">
      <c r="A24" s="5" t="s">
        <v>8</v>
      </c>
      <c r="B24" s="6"/>
      <c r="C24" s="6"/>
      <c r="D24" s="6"/>
      <c r="E24" s="7"/>
    </row>
    <row r="25" spans="1:11">
      <c r="A25" s="5"/>
      <c r="B25" s="32" t="s">
        <v>34</v>
      </c>
      <c r="C25" s="6"/>
      <c r="D25" s="6"/>
      <c r="E25" s="7"/>
    </row>
    <row r="26" spans="1:11">
      <c r="A26" s="17" t="s">
        <v>42</v>
      </c>
      <c r="B26" s="6"/>
      <c r="C26" s="6"/>
      <c r="D26" s="6"/>
      <c r="E26" s="7"/>
    </row>
    <row r="27" spans="1:11">
      <c r="A27" s="17" t="s">
        <v>9</v>
      </c>
      <c r="B27" s="6"/>
      <c r="C27" s="6"/>
      <c r="D27" s="6"/>
      <c r="E27" s="7"/>
    </row>
    <row r="28" spans="1:11">
      <c r="A28" s="17" t="s">
        <v>10</v>
      </c>
      <c r="B28" s="6"/>
      <c r="C28" s="6"/>
      <c r="D28" s="6"/>
      <c r="E28" s="7"/>
    </row>
    <row r="29" spans="1:11">
      <c r="A29" s="17" t="s">
        <v>48</v>
      </c>
      <c r="B29" s="6"/>
      <c r="C29" s="6"/>
      <c r="D29" s="6"/>
      <c r="E29" s="7"/>
    </row>
    <row r="30" spans="1:11">
      <c r="A30" s="5"/>
      <c r="B30" s="6"/>
      <c r="C30" s="6"/>
      <c r="D30" s="6"/>
      <c r="E30" s="7"/>
    </row>
    <row r="31" spans="1:11">
      <c r="A31" s="44"/>
      <c r="B31" s="44"/>
      <c r="C31" s="45" t="s">
        <v>0</v>
      </c>
      <c r="D31" s="45" t="s">
        <v>1</v>
      </c>
      <c r="E31" s="44"/>
    </row>
    <row r="32" spans="1:11">
      <c r="A32" s="44" t="s">
        <v>11</v>
      </c>
      <c r="B32" s="44"/>
      <c r="C32" s="48">
        <f>+C3/(1+H4)</f>
        <v>298210735.58648109</v>
      </c>
      <c r="D32" s="49"/>
      <c r="E32" s="50">
        <f>+H4</f>
        <v>6.0000000000000001E-3</v>
      </c>
    </row>
    <row r="33" spans="1:11">
      <c r="A33" s="44" t="s">
        <v>12</v>
      </c>
      <c r="B33" s="44"/>
      <c r="C33" s="45"/>
      <c r="D33" s="49">
        <f>+C32*E33</f>
        <v>357852882.70377731</v>
      </c>
      <c r="E33" s="51">
        <f>+H5</f>
        <v>1.2</v>
      </c>
    </row>
    <row r="34" spans="1:11">
      <c r="A34" s="44" t="s">
        <v>13</v>
      </c>
      <c r="B34" s="44"/>
      <c r="C34" s="45"/>
      <c r="D34" s="49">
        <f>+D33*(1+E34)</f>
        <v>361431411.53081506</v>
      </c>
      <c r="E34" s="50">
        <f>+H3</f>
        <v>0.01</v>
      </c>
      <c r="G34" s="23"/>
    </row>
    <row r="35" spans="1:11">
      <c r="A35" s="44"/>
      <c r="B35" s="44"/>
      <c r="C35" s="45"/>
      <c r="D35" s="49"/>
      <c r="E35" s="44"/>
      <c r="G35" s="23"/>
    </row>
    <row r="36" spans="1:11">
      <c r="A36" s="44" t="s">
        <v>44</v>
      </c>
      <c r="B36" s="44"/>
      <c r="C36" s="45"/>
      <c r="D36" s="49">
        <f>+D3-D34</f>
        <v>-1431411.5308150649</v>
      </c>
      <c r="E36" s="50">
        <f>+D36/D3</f>
        <v>-3.9761431411529579E-3</v>
      </c>
    </row>
    <row r="37" spans="1:11" ht="15.75" thickBot="1"/>
    <row r="38" spans="1:11">
      <c r="A38" s="37" t="s">
        <v>16</v>
      </c>
      <c r="B38" s="38"/>
      <c r="C38" s="38"/>
      <c r="D38" s="38"/>
      <c r="E38" s="38"/>
      <c r="F38" s="38"/>
      <c r="G38" s="38"/>
      <c r="H38" s="38"/>
      <c r="I38" s="38"/>
      <c r="J38" s="38"/>
      <c r="K38" s="39"/>
    </row>
    <row r="39" spans="1:11">
      <c r="A39" s="5" t="s">
        <v>17</v>
      </c>
      <c r="B39" s="6"/>
      <c r="C39" s="6"/>
      <c r="D39" s="6"/>
      <c r="E39" s="6"/>
      <c r="F39" s="6"/>
      <c r="G39" s="6"/>
      <c r="H39" s="6"/>
      <c r="I39" s="6"/>
      <c r="J39" s="6"/>
      <c r="K39" s="7"/>
    </row>
    <row r="40" spans="1:11">
      <c r="A40" s="5" t="s">
        <v>18</v>
      </c>
      <c r="B40" s="6"/>
      <c r="C40" s="6"/>
      <c r="D40" s="6"/>
      <c r="E40" s="6"/>
      <c r="F40" s="6"/>
      <c r="G40" s="6"/>
      <c r="H40" s="6"/>
      <c r="I40" s="6"/>
      <c r="J40" s="6"/>
      <c r="K40" s="7"/>
    </row>
    <row r="41" spans="1:11">
      <c r="A41" s="5" t="s">
        <v>19</v>
      </c>
      <c r="B41" s="6"/>
      <c r="C41" s="6"/>
      <c r="D41" s="6"/>
      <c r="E41" s="6"/>
      <c r="F41" s="6"/>
      <c r="G41" s="6"/>
      <c r="H41" s="6"/>
      <c r="I41" s="6"/>
      <c r="J41" s="6"/>
      <c r="K41" s="7"/>
    </row>
    <row r="42" spans="1:11">
      <c r="A42" s="5"/>
      <c r="B42" s="6"/>
      <c r="C42" s="6"/>
      <c r="D42" s="6"/>
      <c r="E42" s="6"/>
      <c r="F42" s="6"/>
      <c r="G42" s="6"/>
      <c r="H42" s="6"/>
      <c r="I42" s="6"/>
      <c r="J42" s="6"/>
      <c r="K42" s="7"/>
    </row>
    <row r="43" spans="1:11">
      <c r="A43" s="5" t="s">
        <v>45</v>
      </c>
      <c r="B43" s="6"/>
      <c r="C43" s="6"/>
      <c r="D43" s="6"/>
      <c r="E43" s="18">
        <f>+H6</f>
        <v>1.1499999999999999</v>
      </c>
      <c r="F43" s="6"/>
      <c r="G43" s="9">
        <f>+H43*C12</f>
        <v>3000000</v>
      </c>
      <c r="H43" s="35">
        <v>0.01</v>
      </c>
      <c r="I43" s="6" t="s">
        <v>20</v>
      </c>
      <c r="J43" s="6"/>
      <c r="K43" s="7"/>
    </row>
    <row r="44" spans="1:11">
      <c r="A44" s="5" t="s">
        <v>56</v>
      </c>
      <c r="B44" s="6"/>
      <c r="C44" s="6"/>
      <c r="D44" s="6"/>
      <c r="E44" s="35">
        <v>1.2</v>
      </c>
      <c r="F44" s="6"/>
      <c r="G44" s="9">
        <f>+E44*C12</f>
        <v>360000000</v>
      </c>
      <c r="H44" s="6" t="s">
        <v>22</v>
      </c>
      <c r="I44" s="6"/>
      <c r="J44" s="6"/>
      <c r="K44" s="7"/>
    </row>
    <row r="45" spans="1:11">
      <c r="A45" s="5"/>
      <c r="B45" s="6"/>
      <c r="C45" s="6"/>
      <c r="D45" s="6"/>
      <c r="E45" s="6"/>
      <c r="F45" s="6"/>
      <c r="G45" s="9">
        <f>+E43*C12</f>
        <v>345000000</v>
      </c>
      <c r="H45" s="6" t="s">
        <v>21</v>
      </c>
      <c r="I45" s="6"/>
      <c r="J45" s="6"/>
      <c r="K45" s="7"/>
    </row>
    <row r="46" spans="1:11">
      <c r="A46" s="5"/>
      <c r="B46" s="6" t="s">
        <v>23</v>
      </c>
      <c r="C46" s="10">
        <f>+G43</f>
        <v>3000000</v>
      </c>
      <c r="D46" s="6"/>
      <c r="E46" s="6"/>
      <c r="F46" s="6"/>
      <c r="G46" s="6"/>
      <c r="H46" s="6"/>
      <c r="I46" s="6"/>
      <c r="J46" s="6"/>
      <c r="K46" s="7"/>
    </row>
    <row r="47" spans="1:11">
      <c r="A47" s="5"/>
      <c r="B47" s="6" t="s">
        <v>24</v>
      </c>
      <c r="C47" s="10">
        <f>+C46*H3</f>
        <v>30000</v>
      </c>
      <c r="D47" s="6"/>
      <c r="E47" s="6"/>
      <c r="F47" s="6"/>
      <c r="G47" s="9">
        <f>-C47-C46</f>
        <v>-3030000</v>
      </c>
      <c r="H47" s="36" t="s">
        <v>47</v>
      </c>
      <c r="I47" s="6"/>
      <c r="J47" s="6"/>
      <c r="K47" s="7"/>
    </row>
    <row r="48" spans="1:11">
      <c r="A48" s="5"/>
      <c r="B48" s="24" t="s">
        <v>46</v>
      </c>
      <c r="C48" s="24"/>
      <c r="D48" s="24"/>
      <c r="E48" s="24"/>
      <c r="F48" s="24"/>
      <c r="G48" s="25">
        <f>+G45+G47</f>
        <v>341970000</v>
      </c>
      <c r="H48" s="6"/>
      <c r="I48" s="6"/>
      <c r="J48" s="6"/>
      <c r="K48" s="7"/>
    </row>
    <row r="49" spans="1:11">
      <c r="A49" s="5"/>
      <c r="B49" s="6"/>
      <c r="C49" s="6"/>
      <c r="D49" s="6"/>
      <c r="E49" s="6"/>
      <c r="F49" s="6"/>
      <c r="G49" s="6"/>
      <c r="H49" s="6"/>
      <c r="I49" s="6"/>
      <c r="J49" s="6"/>
      <c r="K49" s="7"/>
    </row>
    <row r="50" spans="1:11">
      <c r="A50" s="5" t="s">
        <v>35</v>
      </c>
      <c r="B50" s="6"/>
      <c r="C50" s="6"/>
      <c r="D50" s="6"/>
      <c r="E50" s="6"/>
      <c r="F50" s="6"/>
      <c r="G50" s="6"/>
      <c r="H50" s="6"/>
      <c r="I50" s="6"/>
      <c r="J50" s="6"/>
      <c r="K50" s="7"/>
    </row>
    <row r="51" spans="1:11">
      <c r="A51" s="5" t="s">
        <v>25</v>
      </c>
      <c r="B51" s="6"/>
      <c r="D51" s="6"/>
      <c r="E51" s="35">
        <v>0.9</v>
      </c>
      <c r="F51" s="6"/>
      <c r="G51" s="9">
        <f>+E51*C12</f>
        <v>270000000</v>
      </c>
      <c r="H51" s="6" t="s">
        <v>26</v>
      </c>
      <c r="I51" s="6"/>
      <c r="J51" s="6"/>
      <c r="K51" s="7"/>
    </row>
    <row r="52" spans="1:11">
      <c r="A52" s="5"/>
      <c r="B52" s="6"/>
      <c r="C52" s="6"/>
      <c r="D52" s="6"/>
      <c r="E52" s="6"/>
      <c r="F52" s="6"/>
      <c r="G52" s="9">
        <f>+G47</f>
        <v>-3030000</v>
      </c>
      <c r="H52" s="6" t="s">
        <v>27</v>
      </c>
      <c r="I52" s="6"/>
      <c r="J52" s="6"/>
      <c r="K52" s="7"/>
    </row>
    <row r="53" spans="1:11">
      <c r="A53" s="5"/>
      <c r="B53" s="6"/>
      <c r="C53" s="6"/>
      <c r="D53" s="6"/>
      <c r="E53" s="6"/>
      <c r="F53" s="6"/>
      <c r="G53" s="25">
        <f>+G51+G52</f>
        <v>266970000</v>
      </c>
      <c r="H53" s="24" t="s">
        <v>28</v>
      </c>
      <c r="I53" s="24"/>
      <c r="J53" s="6"/>
      <c r="K53" s="7"/>
    </row>
    <row r="54" spans="1:11" ht="15.75" thickBot="1">
      <c r="A54" s="12"/>
      <c r="B54" s="13"/>
      <c r="C54" s="13"/>
      <c r="D54" s="13"/>
      <c r="E54" s="13"/>
      <c r="F54" s="13"/>
      <c r="G54" s="13"/>
      <c r="H54" s="13"/>
      <c r="I54" s="13"/>
      <c r="J54" s="13"/>
      <c r="K54" s="15"/>
    </row>
  </sheetData>
  <mergeCells count="5">
    <mergeCell ref="A38:K38"/>
    <mergeCell ref="G2:I2"/>
    <mergeCell ref="A8:H8"/>
    <mergeCell ref="A20:E20"/>
    <mergeCell ref="C10:D10"/>
  </mergeCells>
  <pageMargins left="0.7" right="0.7" top="0.75" bottom="0.75" header="0.3" footer="0.3"/>
  <pageSetup scale="75" orientation="landscape" r:id="rId1"/>
  <rowBreaks count="1" manualBreakCount="1">
    <brk id="3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D8"/>
  <sheetViews>
    <sheetView workbookViewId="0">
      <selection activeCell="A18" sqref="A18"/>
    </sheetView>
  </sheetViews>
  <sheetFormatPr defaultRowHeight="15"/>
  <cols>
    <col min="1" max="1" width="37.140625" customWidth="1"/>
    <col min="2" max="2" width="19" customWidth="1"/>
    <col min="3" max="3" width="15.42578125" customWidth="1"/>
    <col min="4" max="4" width="23.5703125" customWidth="1"/>
  </cols>
  <sheetData>
    <row r="1" spans="1:4">
      <c r="A1" s="43" t="s">
        <v>50</v>
      </c>
      <c r="B1" s="43"/>
      <c r="C1" s="43"/>
      <c r="D1" s="43"/>
    </row>
    <row r="2" spans="1:4">
      <c r="A2" s="45" t="s">
        <v>51</v>
      </c>
      <c r="B2" s="45" t="s">
        <v>52</v>
      </c>
      <c r="C2" s="45" t="s">
        <v>53</v>
      </c>
      <c r="D2" s="45" t="s">
        <v>54</v>
      </c>
    </row>
    <row r="3" spans="1:4">
      <c r="A3" s="46">
        <v>1.3</v>
      </c>
      <c r="B3" s="47">
        <f>A3*300000000</f>
        <v>390000000</v>
      </c>
      <c r="C3" s="47">
        <f>1.15*300000000</f>
        <v>345000000</v>
      </c>
      <c r="D3" s="47">
        <f>C3-B3</f>
        <v>-45000000</v>
      </c>
    </row>
    <row r="4" spans="1:4">
      <c r="A4" s="46">
        <v>1.5</v>
      </c>
      <c r="B4" s="47">
        <f t="shared" ref="B4:B8" si="0">A4*300000000</f>
        <v>450000000</v>
      </c>
      <c r="C4" s="47">
        <f t="shared" ref="C4:C8" si="1">1.15*300000000</f>
        <v>345000000</v>
      </c>
      <c r="D4" s="47">
        <f t="shared" ref="D4:D8" si="2">C4-B4</f>
        <v>-105000000</v>
      </c>
    </row>
    <row r="5" spans="1:4">
      <c r="A5" s="46">
        <v>2</v>
      </c>
      <c r="B5" s="47">
        <f t="shared" si="0"/>
        <v>600000000</v>
      </c>
      <c r="C5" s="47">
        <f t="shared" si="1"/>
        <v>345000000</v>
      </c>
      <c r="D5" s="47">
        <f t="shared" si="2"/>
        <v>-255000000</v>
      </c>
    </row>
    <row r="6" spans="1:4">
      <c r="A6" s="46">
        <v>-1.1000000000000001</v>
      </c>
      <c r="B6" s="47">
        <f t="shared" si="0"/>
        <v>-330000000</v>
      </c>
      <c r="C6" s="47">
        <f t="shared" si="1"/>
        <v>345000000</v>
      </c>
      <c r="D6" s="47">
        <f t="shared" si="2"/>
        <v>675000000</v>
      </c>
    </row>
    <row r="7" spans="1:4">
      <c r="A7" s="46">
        <v>-1</v>
      </c>
      <c r="B7" s="47">
        <f t="shared" si="0"/>
        <v>-300000000</v>
      </c>
      <c r="C7" s="47">
        <f t="shared" si="1"/>
        <v>345000000</v>
      </c>
      <c r="D7" s="47">
        <f t="shared" si="2"/>
        <v>645000000</v>
      </c>
    </row>
    <row r="8" spans="1:4">
      <c r="A8" s="46">
        <v>-0.75</v>
      </c>
      <c r="B8" s="47">
        <f t="shared" si="0"/>
        <v>-225000000</v>
      </c>
      <c r="C8" s="47">
        <f t="shared" si="1"/>
        <v>345000000</v>
      </c>
      <c r="D8" s="47">
        <f t="shared" si="2"/>
        <v>570000000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Hedging AR</vt:lpstr>
      <vt:lpstr>Cal</vt:lpstr>
      <vt:lpstr>'Hedging AR'!Print_Titles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Seibert Edward</dc:creator>
  <cp:lastModifiedBy>Exploring</cp:lastModifiedBy>
  <cp:lastPrinted>2019-05-31T22:03:48Z</cp:lastPrinted>
  <dcterms:created xsi:type="dcterms:W3CDTF">2017-03-07T21:33:13Z</dcterms:created>
  <dcterms:modified xsi:type="dcterms:W3CDTF">2020-07-22T04:24:02Z</dcterms:modified>
</cp:coreProperties>
</file>